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\Google Drive\Piirlan Drive\Ohjelmistot\Idha-online\IDHA Hinnasto\"/>
    </mc:Choice>
  </mc:AlternateContent>
  <xr:revisionPtr revIDLastSave="0" documentId="13_ncr:1_{D4C6D10B-4FC3-4CC2-A756-CE5A5EB2D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ha-Online hinnasto" sheetId="4" r:id="rId1"/>
  </sheets>
  <definedNames>
    <definedName name="_xlnm.Print_Area" localSheetId="0">'Idha-Online hinnasto'!$A$1:$N$41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4" l="1"/>
  <c r="H26" i="4" s="1"/>
  <c r="D34" i="4" l="1"/>
  <c r="D35" i="4" s="1"/>
  <c r="F37" i="4"/>
  <c r="H37" i="4" s="1"/>
  <c r="C34" i="4"/>
  <c r="C35" i="4" s="1"/>
  <c r="E28" i="4"/>
  <c r="F28" i="4" s="1"/>
  <c r="E31" i="4"/>
  <c r="F31" i="4" s="1"/>
  <c r="H31" i="4" s="1"/>
  <c r="H32" i="4" s="1"/>
  <c r="D37" i="4"/>
  <c r="D38" i="4" s="1"/>
  <c r="C37" i="4"/>
  <c r="F38" i="4"/>
  <c r="E37" i="4" l="1"/>
  <c r="E38" i="4" s="1"/>
  <c r="H38" i="4"/>
  <c r="H28" i="4"/>
  <c r="H29" i="4"/>
  <c r="E34" i="4"/>
  <c r="F34" i="4" s="1"/>
  <c r="C38" i="4"/>
  <c r="H34" i="4" l="1"/>
  <c r="H40" i="4" s="1"/>
  <c r="E35" i="4"/>
  <c r="F35" i="4" s="1"/>
  <c r="H35" i="4" l="1"/>
  <c r="H41" i="4" s="1"/>
  <c r="L41" i="4" l="1"/>
  <c r="L38" i="4"/>
  <c r="L39" i="4"/>
</calcChain>
</file>

<file path=xl/sharedStrings.xml><?xml version="1.0" encoding="utf-8"?>
<sst xmlns="http://schemas.openxmlformats.org/spreadsheetml/2006/main" count="47" uniqueCount="44">
  <si>
    <t>Valuta</t>
  </si>
  <si>
    <t>Arkivering och utvärdering</t>
  </si>
  <si>
    <t>Validering</t>
  </si>
  <si>
    <t>Arkivering,utvärdering,validering</t>
  </si>
  <si>
    <t>1. Kuukausikustannukset/Kuljettaja</t>
  </si>
  <si>
    <t>Kuljettajien lukumäärä</t>
  </si>
  <si>
    <t>Taltiointi ja analysointi</t>
  </si>
  <si>
    <t>Tarkastus</t>
  </si>
  <si>
    <t>Mistä</t>
  </si>
  <si>
    <t>Mihin</t>
  </si>
  <si>
    <t>Hinta per kuukausi/kuljettaja</t>
  </si>
  <si>
    <t>2. Lisenssimaksu/kuukausi</t>
  </si>
  <si>
    <t>Anna kuljettajien määrä</t>
  </si>
  <si>
    <t>Valitse palvelu:</t>
  </si>
  <si>
    <t>Hinta</t>
  </si>
  <si>
    <t>Lisenssimaksu/kuukausi *</t>
  </si>
  <si>
    <t>Ylläpitäjät</t>
  </si>
  <si>
    <t>Toimipaikat</t>
  </si>
  <si>
    <t>Pääkäyttäjät</t>
  </si>
  <si>
    <t>3. Kustannukset</t>
  </si>
  <si>
    <t>Vertailu</t>
  </si>
  <si>
    <t>Taltiointi ja analysointi / kuukausi</t>
  </si>
  <si>
    <t>Muut ulkoiset palvelut / vuosi</t>
  </si>
  <si>
    <t>Muut ulkoiset palvelut / kuukausi</t>
  </si>
  <si>
    <t>Lisätoiminnot / vuosi</t>
  </si>
  <si>
    <t>Lisätoiminnot / kuukausi</t>
  </si>
  <si>
    <t>Lisenssimaksu / vuosi</t>
  </si>
  <si>
    <t>Lisenssimaksu / kuukausi</t>
  </si>
  <si>
    <t>Taltiointi ja analysointi / vuosi</t>
  </si>
  <si>
    <t>Tarkastus / kuukausi</t>
  </si>
  <si>
    <t>Tarkastus / vuosi</t>
  </si>
  <si>
    <t>Kokonaiskustannuset / kuukausi</t>
  </si>
  <si>
    <t>Kokonaiskustannukset / vuosi</t>
  </si>
  <si>
    <t>Hinta per kuljettaja / kk</t>
  </si>
  <si>
    <t>Hinta per kuljettaja / vuosi</t>
  </si>
  <si>
    <t>Neljännesvuosikustannus</t>
  </si>
  <si>
    <t>Ilmainen Suomessa</t>
  </si>
  <si>
    <t>(Ilmainen Suomessa)</t>
  </si>
  <si>
    <t xml:space="preserve">IDHA -hinnasto </t>
  </si>
  <si>
    <t xml:space="preserve">Sisältyy lisenssimaksuun * </t>
  </si>
  <si>
    <t xml:space="preserve">Suomessa kaikki palvelut eli myös "tarkastus" kuuluvat perusmaksuun. </t>
  </si>
  <si>
    <t>Lisätoiminnot Idha-Online</t>
  </si>
  <si>
    <t xml:space="preserve">* Sisältää 1-5 kuljettajaa ja rajattomasti ajoneuvoja, käyttäjiä ja toimipisteitä. 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</si>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</sst>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kr&quot;"/>
    <numFmt numFmtId="165" formatCode="#,##0\ [$€-1]"/>
    <numFmt numFmtId="166" formatCode="#,##0.00\ [$€-1]"/>
    <numFmt numFmtId="167" formatCode="#,##0&quot; kr&quot;"/>
    <numFmt numFmtId="168" formatCode="#,##0.0\ [$€-1]"/>
  </numFmts>
  <fonts count="21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58"/>
      <name val="Arial"/>
      <family val="2"/>
    </font>
    <font>
      <b/>
      <sz val="11"/>
      <color indexed="9"/>
      <name val="Arial"/>
      <family val="2"/>
    </font>
    <font>
      <u/>
      <sz val="11"/>
      <color indexed="9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1" applyFont="1"/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1" fillId="2" borderId="4" xfId="0" applyFont="1" applyFill="1" applyBorder="1"/>
    <xf numFmtId="0" fontId="11" fillId="2" borderId="0" xfId="0" applyFont="1" applyFill="1"/>
    <xf numFmtId="0" fontId="11" fillId="2" borderId="5" xfId="0" applyFont="1" applyFill="1" applyBorder="1"/>
    <xf numFmtId="0" fontId="0" fillId="3" borderId="4" xfId="0" applyFill="1" applyBorder="1"/>
    <xf numFmtId="0" fontId="0" fillId="3" borderId="0" xfId="0" applyFill="1"/>
    <xf numFmtId="0" fontId="7" fillId="3" borderId="0" xfId="0" applyFont="1" applyFill="1"/>
    <xf numFmtId="0" fontId="0" fillId="3" borderId="5" xfId="0" applyFill="1" applyBorder="1"/>
    <xf numFmtId="0" fontId="12" fillId="2" borderId="4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5" fillId="3" borderId="4" xfId="0" applyFont="1" applyFill="1" applyBorder="1"/>
    <xf numFmtId="0" fontId="1" fillId="0" borderId="0" xfId="1" applyFont="1"/>
    <xf numFmtId="0" fontId="7" fillId="3" borderId="4" xfId="0" applyFont="1" applyFill="1" applyBorder="1"/>
    <xf numFmtId="0" fontId="6" fillId="3" borderId="0" xfId="0" applyFont="1" applyFill="1" applyAlignment="1">
      <alignment horizontal="right"/>
    </xf>
    <xf numFmtId="165" fontId="7" fillId="3" borderId="0" xfId="0" applyNumberFormat="1" applyFont="1" applyFill="1"/>
    <xf numFmtId="0" fontId="12" fillId="2" borderId="4" xfId="0" applyFont="1" applyFill="1" applyBorder="1" applyAlignment="1">
      <alignment horizontal="right"/>
    </xf>
    <xf numFmtId="0" fontId="6" fillId="3" borderId="0" xfId="0" applyFont="1" applyFill="1"/>
    <xf numFmtId="166" fontId="11" fillId="2" borderId="0" xfId="0" applyNumberFormat="1" applyFont="1" applyFill="1"/>
    <xf numFmtId="166" fontId="11" fillId="2" borderId="5" xfId="0" applyNumberFormat="1" applyFont="1" applyFill="1" applyBorder="1"/>
    <xf numFmtId="0" fontId="6" fillId="3" borderId="4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1" fontId="0" fillId="0" borderId="0" xfId="0" applyNumberFormat="1"/>
    <xf numFmtId="0" fontId="5" fillId="4" borderId="1" xfId="0" applyFont="1" applyFill="1" applyBorder="1"/>
    <xf numFmtId="0" fontId="7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4" borderId="0" xfId="0" applyFont="1" applyFill="1"/>
    <xf numFmtId="0" fontId="7" fillId="4" borderId="0" xfId="0" quotePrefix="1" applyFont="1" applyFill="1"/>
    <xf numFmtId="0" fontId="7" fillId="4" borderId="5" xfId="0" applyFont="1" applyFill="1" applyBorder="1"/>
    <xf numFmtId="0" fontId="7" fillId="3" borderId="6" xfId="0" applyFont="1" applyFill="1" applyBorder="1"/>
    <xf numFmtId="0" fontId="0" fillId="3" borderId="8" xfId="0" applyFill="1" applyBorder="1"/>
    <xf numFmtId="164" fontId="7" fillId="4" borderId="5" xfId="0" applyNumberFormat="1" applyFont="1" applyFill="1" applyBorder="1"/>
    <xf numFmtId="0" fontId="2" fillId="0" borderId="0" xfId="0" applyFont="1"/>
    <xf numFmtId="166" fontId="7" fillId="4" borderId="0" xfId="0" quotePrefix="1" applyNumberFormat="1" applyFont="1" applyFill="1"/>
    <xf numFmtId="0" fontId="9" fillId="0" borderId="0" xfId="0" applyFont="1"/>
    <xf numFmtId="0" fontId="15" fillId="0" borderId="0" xfId="0" applyFont="1"/>
    <xf numFmtId="166" fontId="0" fillId="5" borderId="1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0" xfId="0" applyFill="1"/>
    <xf numFmtId="0" fontId="5" fillId="4" borderId="4" xfId="0" applyFont="1" applyFill="1" applyBorder="1"/>
    <xf numFmtId="0" fontId="5" fillId="4" borderId="0" xfId="0" applyFont="1" applyFill="1"/>
    <xf numFmtId="164" fontId="5" fillId="4" borderId="0" xfId="0" applyNumberFormat="1" applyFont="1" applyFill="1"/>
    <xf numFmtId="0" fontId="5" fillId="4" borderId="5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164" fontId="5" fillId="4" borderId="7" xfId="0" applyNumberFormat="1" applyFont="1" applyFill="1" applyBorder="1"/>
    <xf numFmtId="0" fontId="5" fillId="4" borderId="8" xfId="0" applyFont="1" applyFill="1" applyBorder="1"/>
    <xf numFmtId="0" fontId="0" fillId="5" borderId="6" xfId="0" applyFill="1" applyBorder="1"/>
    <xf numFmtId="0" fontId="0" fillId="5" borderId="7" xfId="0" applyFill="1" applyBorder="1"/>
    <xf numFmtId="164" fontId="0" fillId="0" borderId="0" xfId="0" applyNumberFormat="1"/>
    <xf numFmtId="166" fontId="11" fillId="6" borderId="7" xfId="0" applyNumberFormat="1" applyFont="1" applyFill="1" applyBorder="1" applyProtection="1">
      <protection locked="0"/>
    </xf>
    <xf numFmtId="166" fontId="11" fillId="6" borderId="8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3" fillId="6" borderId="9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65" fontId="7" fillId="3" borderId="0" xfId="0" applyNumberFormat="1" applyFont="1" applyFill="1" applyProtection="1">
      <protection locked="0"/>
    </xf>
    <xf numFmtId="166" fontId="7" fillId="3" borderId="0" xfId="0" applyNumberFormat="1" applyFont="1" applyFill="1" applyProtection="1">
      <protection locked="0"/>
    </xf>
    <xf numFmtId="165" fontId="15" fillId="5" borderId="5" xfId="0" applyNumberFormat="1" applyFont="1" applyFill="1" applyBorder="1"/>
    <xf numFmtId="0" fontId="17" fillId="3" borderId="4" xfId="0" applyFont="1" applyFill="1" applyBorder="1"/>
    <xf numFmtId="168" fontId="16" fillId="5" borderId="5" xfId="0" applyNumberFormat="1" applyFont="1" applyFill="1" applyBorder="1"/>
    <xf numFmtId="0" fontId="18" fillId="0" borderId="0" xfId="0" applyFont="1"/>
    <xf numFmtId="0" fontId="7" fillId="0" borderId="0" xfId="0" applyFont="1" applyProtection="1">
      <protection locked="0"/>
    </xf>
    <xf numFmtId="166" fontId="7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7" fillId="3" borderId="7" xfId="0" applyFont="1" applyFill="1" applyBorder="1"/>
    <xf numFmtId="166" fontId="7" fillId="3" borderId="7" xfId="0" applyNumberFormat="1" applyFont="1" applyFill="1" applyBorder="1" applyProtection="1">
      <protection locked="0"/>
    </xf>
    <xf numFmtId="167" fontId="7" fillId="0" borderId="0" xfId="0" applyNumberFormat="1" applyFont="1" applyProtection="1">
      <protection locked="0"/>
    </xf>
    <xf numFmtId="0" fontId="19" fillId="3" borderId="5" xfId="0" applyFont="1" applyFill="1" applyBorder="1" applyAlignment="1">
      <alignment horizontal="right"/>
    </xf>
    <xf numFmtId="0" fontId="20" fillId="4" borderId="0" xfId="0" applyFont="1" applyFill="1" applyAlignment="1">
      <alignment horizontal="right"/>
    </xf>
    <xf numFmtId="166" fontId="11" fillId="2" borderId="5" xfId="0" applyNumberFormat="1" applyFont="1" applyFill="1" applyBorder="1" applyAlignment="1">
      <alignment horizontal="right"/>
    </xf>
    <xf numFmtId="166" fontId="0" fillId="0" borderId="0" xfId="0" applyNumberFormat="1"/>
    <xf numFmtId="4" fontId="7" fillId="4" borderId="5" xfId="0" applyNumberFormat="1" applyFont="1" applyFill="1" applyBorder="1"/>
    <xf numFmtId="4" fontId="7" fillId="4" borderId="5" xfId="0" applyNumberFormat="1" applyFont="1" applyFill="1" applyBorder="1" applyAlignment="1">
      <alignment horizontal="right"/>
    </xf>
    <xf numFmtId="4" fontId="5" fillId="4" borderId="5" xfId="0" applyNumberFormat="1" applyFont="1" applyFill="1" applyBorder="1"/>
    <xf numFmtId="4" fontId="5" fillId="4" borderId="8" xfId="0" applyNumberFormat="1" applyFont="1" applyFill="1" applyBorder="1"/>
    <xf numFmtId="166" fontId="14" fillId="5" borderId="8" xfId="0" applyNumberFormat="1" applyFont="1" applyFill="1" applyBorder="1"/>
    <xf numFmtId="49" fontId="1" fillId="0" borderId="0" xfId="0" applyNumberFormat="1" applyFont="1"/>
    <xf numFmtId="166" fontId="16" fillId="5" borderId="3" xfId="0" applyNumberFormat="1" applyFont="1" applyFill="1" applyBorder="1"/>
    <xf numFmtId="0" fontId="12" fillId="2" borderId="0" xfId="0" applyFont="1" applyFill="1" applyAlignment="1">
      <alignment horizontal="right"/>
    </xf>
    <xf numFmtId="0" fontId="12" fillId="2" borderId="5" xfId="0" applyFont="1" applyFill="1" applyBorder="1" applyAlignment="1">
      <alignment horizontal="right"/>
    </xf>
  </cellXfs>
  <cellStyles count="2">
    <cellStyle name="Normaali" xfId="0" builtinId="0"/>
    <cellStyle name="Normal_Bok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7" dropStyle="combo" dx="18" fmlaLink="$AG$1" fmlaRange="$AF$1:$AF$3" sel="1" val="0"/>
</file>

<file path=xl/ctrlProps/ctrlProp2.xml><?xml version="1.0" encoding="utf-8"?>
<formControlPr xmlns="http://schemas.microsoft.com/office/spreadsheetml/2009/9/main" objectType="Drop" dropLines="47" dropStyle="combo" dx="18" fmlaLink="$AG$1" fmlaRange="$AF$1:$AF$3" sel="1" val="0"/>
</file>

<file path=xl/ctrlProps/ctrlProp3.xml><?xml version="1.0" encoding="utf-8"?>
<formControlPr xmlns="http://schemas.microsoft.com/office/spreadsheetml/2009/9/main" objectType="Drop" dropLines="47" dropStyle="combo" dx="18" fmlaLink="$AG$1" fmlaRange="$AF$1:$AF$3" sel="1" val="0"/>
</file>

<file path=xl/ctrlProps/ctrlProp4.xml><?xml version="1.0" encoding="utf-8"?>
<formControlPr xmlns="http://schemas.microsoft.com/office/spreadsheetml/2009/9/main" objectType="Drop" dropLines="64" dropStyle="combo" dx="18" fmlaLink="$AG$1" fmlaRange="$AF$1:$AF$3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37</xdr:row>
      <xdr:rowOff>0</xdr:rowOff>
    </xdr:from>
    <xdr:to>
      <xdr:col>14</xdr:col>
      <xdr:colOff>9525</xdr:colOff>
      <xdr:row>40</xdr:row>
      <xdr:rowOff>180975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7943850" y="6781800"/>
          <a:ext cx="253365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Kaikki hinnat ALV 0%</a:t>
          </a:r>
        </a:p>
        <a:p>
          <a:pPr algn="l" rtl="0">
            <a:defRPr sz="1000"/>
          </a:pPr>
          <a:r>
            <a:rPr lang="fi-FI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Laskutus neljännesvuosittain. Laskenta tapahtuu ilmoitettujen/rekisteröityjen kuljettajien mukaan. </a:t>
          </a:r>
        </a:p>
        <a:p>
          <a:pPr algn="l" rtl="0">
            <a:defRPr sz="1000"/>
          </a:pPr>
          <a:endParaRPr lang="fi-FI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531128</xdr:colOff>
      <xdr:row>1</xdr:row>
      <xdr:rowOff>104775</xdr:rowOff>
    </xdr:from>
    <xdr:to>
      <xdr:col>9</xdr:col>
      <xdr:colOff>373746</xdr:colOff>
      <xdr:row>4</xdr:row>
      <xdr:rowOff>152400</xdr:rowOff>
    </xdr:to>
    <xdr:pic>
      <xdr:nvPicPr>
        <xdr:cNvPr id="4104" name="Picture 54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36378" y="284692"/>
          <a:ext cx="1144368" cy="597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</xdr:row>
          <xdr:rowOff>171450</xdr:rowOff>
        </xdr:from>
        <xdr:to>
          <xdr:col>14</xdr:col>
          <xdr:colOff>9525</xdr:colOff>
          <xdr:row>7</xdr:row>
          <xdr:rowOff>190500</xdr:rowOff>
        </xdr:to>
        <xdr:sp macro="" textlink="">
          <xdr:nvSpPr>
            <xdr:cNvPr id="4097" name="Drop Down 1" descr="Du måste aktivera makron för att använda dokumentet!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</xdr:row>
          <xdr:rowOff>0</xdr:rowOff>
        </xdr:from>
        <xdr:to>
          <xdr:col>14</xdr:col>
          <xdr:colOff>9525</xdr:colOff>
          <xdr:row>8</xdr:row>
          <xdr:rowOff>0</xdr:rowOff>
        </xdr:to>
        <xdr:sp macro="" textlink="">
          <xdr:nvSpPr>
            <xdr:cNvPr id="4100" name="Drop Down 4" descr="Du måste aktivera makron för att använda dokumentet!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</xdr:row>
          <xdr:rowOff>0</xdr:rowOff>
        </xdr:from>
        <xdr:to>
          <xdr:col>14</xdr:col>
          <xdr:colOff>9525</xdr:colOff>
          <xdr:row>8</xdr:row>
          <xdr:rowOff>0</xdr:rowOff>
        </xdr:to>
        <xdr:sp macro="" textlink="">
          <xdr:nvSpPr>
            <xdr:cNvPr id="4101" name="Drop Down 5" descr="Du måste aktivera makron för att använda dokumentet!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</xdr:row>
          <xdr:rowOff>0</xdr:rowOff>
        </xdr:from>
        <xdr:to>
          <xdr:col>14</xdr:col>
          <xdr:colOff>9525</xdr:colOff>
          <xdr:row>8</xdr:row>
          <xdr:rowOff>0</xdr:rowOff>
        </xdr:to>
        <xdr:sp macro="" textlink="">
          <xdr:nvSpPr>
            <xdr:cNvPr id="4102" name="Drop Down 6" descr="Du måste aktivera makron för att använda dokumentet!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showGridLines="0" showZeros="0" tabSelected="1" zoomScale="90" workbookViewId="0">
      <selection activeCell="L8" sqref="L8"/>
    </sheetView>
  </sheetViews>
  <sheetFormatPr defaultColWidth="9" defaultRowHeight="14.25" x14ac:dyDescent="0.2"/>
  <cols>
    <col min="1" max="1" width="19.125" customWidth="1"/>
    <col min="3" max="3" width="22.125" hidden="1" customWidth="1"/>
    <col min="4" max="4" width="9.625" hidden="1" customWidth="1"/>
    <col min="5" max="6" width="9" hidden="1" customWidth="1"/>
    <col min="7" max="7" width="23" bestFit="1" customWidth="1"/>
    <col min="8" max="8" width="12.125" bestFit="1" customWidth="1"/>
    <col min="9" max="9" width="5" customWidth="1"/>
    <col min="10" max="10" width="19.125" customWidth="1"/>
    <col min="11" max="11" width="4" customWidth="1"/>
    <col min="12" max="12" width="11.5" customWidth="1"/>
    <col min="13" max="13" width="20.375" customWidth="1"/>
    <col min="14" max="14" width="14.125" customWidth="1"/>
    <col min="32" max="32" width="9" hidden="1" customWidth="1"/>
  </cols>
  <sheetData>
    <row r="1" spans="1:33" x14ac:dyDescent="0.2">
      <c r="O1" t="s">
        <v>0</v>
      </c>
      <c r="P1">
        <v>1</v>
      </c>
      <c r="AF1" s="1" t="s">
        <v>1</v>
      </c>
      <c r="AG1" s="68">
        <v>1</v>
      </c>
    </row>
    <row r="2" spans="1:33" x14ac:dyDescent="0.2">
      <c r="AF2" s="2" t="s">
        <v>3</v>
      </c>
    </row>
    <row r="3" spans="1:33" x14ac:dyDescent="0.2">
      <c r="AF3" s="1" t="s">
        <v>2</v>
      </c>
      <c r="AG3" s="3"/>
    </row>
    <row r="4" spans="1:33" ht="15" x14ac:dyDescent="0.25">
      <c r="A4" s="74" t="s">
        <v>38</v>
      </c>
    </row>
    <row r="5" spans="1:33" ht="15" thickBot="1" x14ac:dyDescent="0.25">
      <c r="A5" s="90" t="s">
        <v>43</v>
      </c>
    </row>
    <row r="6" spans="1:33" ht="15" x14ac:dyDescent="0.25">
      <c r="A6" s="4" t="s">
        <v>4</v>
      </c>
      <c r="B6" s="5"/>
      <c r="C6" s="5"/>
      <c r="D6" s="6"/>
      <c r="E6" s="5"/>
      <c r="F6" s="5"/>
      <c r="G6" s="5"/>
      <c r="H6" s="6"/>
      <c r="J6" s="7" t="s">
        <v>11</v>
      </c>
      <c r="K6" s="8"/>
      <c r="L6" s="9"/>
      <c r="M6" s="9"/>
      <c r="N6" s="10"/>
    </row>
    <row r="7" spans="1:33" x14ac:dyDescent="0.2">
      <c r="A7" s="11"/>
      <c r="B7" s="12"/>
      <c r="C7" s="12"/>
      <c r="D7" s="13"/>
      <c r="E7" s="12"/>
      <c r="F7" s="12"/>
      <c r="G7" s="12"/>
      <c r="H7" s="13"/>
      <c r="J7" s="14"/>
      <c r="K7" s="15"/>
      <c r="L7" s="15"/>
      <c r="M7" s="16" t="s">
        <v>13</v>
      </c>
      <c r="N7" s="17"/>
    </row>
    <row r="8" spans="1:33" ht="15.75" x14ac:dyDescent="0.25">
      <c r="A8" s="18" t="s">
        <v>5</v>
      </c>
      <c r="B8" s="19"/>
      <c r="C8" s="19"/>
      <c r="D8" s="19"/>
      <c r="E8" s="19"/>
      <c r="F8" s="19"/>
      <c r="G8" s="20" t="s">
        <v>6</v>
      </c>
      <c r="H8" s="21" t="s">
        <v>7</v>
      </c>
      <c r="J8" s="22" t="s">
        <v>12</v>
      </c>
      <c r="K8" s="16"/>
      <c r="L8" s="67">
        <v>5</v>
      </c>
      <c r="M8" s="15"/>
      <c r="N8" s="17"/>
      <c r="O8" s="23"/>
      <c r="P8" s="23"/>
      <c r="Q8" s="23"/>
      <c r="R8" s="23"/>
    </row>
    <row r="9" spans="1:33" x14ac:dyDescent="0.2">
      <c r="A9" s="18"/>
      <c r="B9" s="19"/>
      <c r="C9" s="19"/>
      <c r="D9" s="19"/>
      <c r="E9" s="19"/>
      <c r="F9" s="19"/>
      <c r="G9" s="20"/>
      <c r="H9" s="21"/>
      <c r="J9" s="24"/>
      <c r="K9" s="15"/>
      <c r="L9" s="15"/>
      <c r="M9" s="15"/>
      <c r="N9" s="17"/>
      <c r="O9" s="23"/>
      <c r="P9" s="23"/>
      <c r="Q9" s="23"/>
      <c r="R9" s="23"/>
    </row>
    <row r="10" spans="1:33" x14ac:dyDescent="0.2">
      <c r="A10" s="11"/>
      <c r="B10" s="12"/>
      <c r="C10" s="12"/>
      <c r="D10" s="12"/>
      <c r="E10" s="12"/>
      <c r="F10" s="12"/>
      <c r="G10" s="12"/>
      <c r="H10" s="13"/>
      <c r="J10" s="24"/>
      <c r="K10" s="16"/>
      <c r="L10" s="16"/>
      <c r="M10" s="25" t="s">
        <v>14</v>
      </c>
      <c r="N10" s="17"/>
      <c r="O10" s="23"/>
      <c r="Q10" s="23"/>
      <c r="R10" s="23"/>
    </row>
    <row r="11" spans="1:33" x14ac:dyDescent="0.2">
      <c r="A11" s="11"/>
      <c r="B11" s="12"/>
      <c r="C11" s="12"/>
      <c r="D11" s="12"/>
      <c r="E11" s="12"/>
      <c r="F11" s="12"/>
      <c r="G11" s="12"/>
      <c r="H11" s="13"/>
      <c r="J11" s="24" t="s">
        <v>15</v>
      </c>
      <c r="K11" s="16"/>
      <c r="L11" s="15"/>
      <c r="M11" s="26">
        <v>18</v>
      </c>
      <c r="N11" s="17"/>
      <c r="O11" s="23"/>
      <c r="Q11" s="23"/>
      <c r="R11" s="23"/>
    </row>
    <row r="12" spans="1:33" x14ac:dyDescent="0.2">
      <c r="A12" s="27" t="s">
        <v>8</v>
      </c>
      <c r="B12" s="20" t="s">
        <v>9</v>
      </c>
      <c r="C12" s="19"/>
      <c r="D12" s="19"/>
      <c r="E12" s="19"/>
      <c r="F12" s="19"/>
      <c r="G12" s="92" t="s">
        <v>10</v>
      </c>
      <c r="H12" s="93"/>
      <c r="J12" s="24"/>
      <c r="K12" s="28"/>
      <c r="L12" s="15"/>
      <c r="M12" s="16"/>
      <c r="N12" s="17"/>
      <c r="O12" s="23"/>
      <c r="P12" s="23"/>
      <c r="Q12" s="23"/>
      <c r="R12" s="23"/>
    </row>
    <row r="13" spans="1:33" x14ac:dyDescent="0.2">
      <c r="A13" s="11">
        <v>1</v>
      </c>
      <c r="B13" s="12">
        <v>5</v>
      </c>
      <c r="C13" s="12"/>
      <c r="D13" s="12"/>
      <c r="E13" s="12"/>
      <c r="F13" s="12"/>
      <c r="G13" s="29"/>
      <c r="H13" s="83" t="s">
        <v>39</v>
      </c>
      <c r="J13" s="31" t="s">
        <v>41</v>
      </c>
      <c r="K13" s="16"/>
      <c r="L13" s="15"/>
      <c r="M13" s="16"/>
      <c r="N13" s="17"/>
    </row>
    <row r="14" spans="1:33" x14ac:dyDescent="0.2">
      <c r="A14" s="11">
        <v>6</v>
      </c>
      <c r="B14" s="12">
        <v>10</v>
      </c>
      <c r="C14" s="12"/>
      <c r="D14" s="12"/>
      <c r="E14" s="12"/>
      <c r="F14" s="12"/>
      <c r="G14" s="29">
        <v>3</v>
      </c>
      <c r="H14" s="30"/>
      <c r="J14" s="24" t="s">
        <v>16</v>
      </c>
      <c r="K14" s="16"/>
      <c r="L14" s="66"/>
      <c r="M14" s="69"/>
      <c r="N14" s="81" t="s">
        <v>36</v>
      </c>
    </row>
    <row r="15" spans="1:33" x14ac:dyDescent="0.2">
      <c r="A15" s="11">
        <v>11</v>
      </c>
      <c r="B15" s="12">
        <v>15</v>
      </c>
      <c r="C15" s="12"/>
      <c r="D15" s="12"/>
      <c r="E15" s="12"/>
      <c r="F15" s="12"/>
      <c r="G15" s="29">
        <v>2.75</v>
      </c>
      <c r="H15" s="30"/>
      <c r="J15" s="24" t="s">
        <v>17</v>
      </c>
      <c r="K15" s="16"/>
      <c r="L15" s="66"/>
      <c r="M15" s="69"/>
      <c r="N15" s="81" t="s">
        <v>36</v>
      </c>
    </row>
    <row r="16" spans="1:33" x14ac:dyDescent="0.2">
      <c r="A16" s="11">
        <v>16</v>
      </c>
      <c r="B16" s="12">
        <v>20</v>
      </c>
      <c r="C16" s="12"/>
      <c r="D16" s="12"/>
      <c r="E16" s="12"/>
      <c r="F16" s="12"/>
      <c r="G16" s="29">
        <v>2.5</v>
      </c>
      <c r="H16" s="30"/>
      <c r="J16" s="24" t="s">
        <v>18</v>
      </c>
      <c r="K16" s="16"/>
      <c r="L16" s="66"/>
      <c r="M16" s="69"/>
      <c r="N16" s="81" t="s">
        <v>36</v>
      </c>
    </row>
    <row r="17" spans="1:16" x14ac:dyDescent="0.2">
      <c r="A17" s="11">
        <v>21</v>
      </c>
      <c r="B17" s="12">
        <v>30</v>
      </c>
      <c r="C17" s="12"/>
      <c r="D17" s="12"/>
      <c r="E17" s="12"/>
      <c r="F17" s="12"/>
      <c r="G17" s="29">
        <v>2.25</v>
      </c>
      <c r="H17" s="30"/>
      <c r="J17" s="24"/>
      <c r="K17" s="16"/>
      <c r="L17" s="69"/>
      <c r="M17" s="69"/>
      <c r="N17" s="81"/>
    </row>
    <row r="18" spans="1:16" x14ac:dyDescent="0.2">
      <c r="A18" s="11">
        <v>31</v>
      </c>
      <c r="B18" s="12">
        <v>50</v>
      </c>
      <c r="C18" s="12"/>
      <c r="D18" s="12"/>
      <c r="E18" s="12"/>
      <c r="F18" s="12"/>
      <c r="G18" s="29">
        <v>2</v>
      </c>
      <c r="H18" s="30"/>
      <c r="J18" s="24"/>
      <c r="K18" s="16"/>
      <c r="L18" s="69"/>
      <c r="M18" s="69"/>
      <c r="N18" s="81"/>
    </row>
    <row r="19" spans="1:16" x14ac:dyDescent="0.2">
      <c r="A19" s="11">
        <v>51</v>
      </c>
      <c r="B19" s="12">
        <v>100</v>
      </c>
      <c r="C19" s="12"/>
      <c r="D19" s="12"/>
      <c r="E19" s="12"/>
      <c r="F19" s="12"/>
      <c r="G19" s="29">
        <v>1.75</v>
      </c>
      <c r="H19" s="30"/>
      <c r="J19" s="72"/>
      <c r="K19" s="16"/>
      <c r="L19" s="69"/>
      <c r="M19" s="69"/>
      <c r="N19" s="81"/>
    </row>
    <row r="20" spans="1:16" x14ac:dyDescent="0.2">
      <c r="A20" s="11">
        <v>101</v>
      </c>
      <c r="B20" s="12">
        <v>200</v>
      </c>
      <c r="C20" s="12"/>
      <c r="D20" s="12"/>
      <c r="E20" s="12"/>
      <c r="F20" s="12"/>
      <c r="G20" s="29">
        <v>1.5</v>
      </c>
      <c r="H20" s="30"/>
      <c r="J20" s="24"/>
      <c r="K20" s="16"/>
      <c r="L20" s="26"/>
      <c r="M20" s="26"/>
      <c r="N20" s="17"/>
    </row>
    <row r="21" spans="1:16" ht="15" thickBot="1" x14ac:dyDescent="0.25">
      <c r="A21" s="32">
        <v>201</v>
      </c>
      <c r="B21" s="33">
        <v>9999</v>
      </c>
      <c r="C21" s="33"/>
      <c r="D21" s="33"/>
      <c r="E21" s="33"/>
      <c r="F21" s="33"/>
      <c r="G21" s="64">
        <v>1</v>
      </c>
      <c r="H21" s="65"/>
      <c r="J21" s="31"/>
      <c r="K21" s="16"/>
      <c r="L21" s="26"/>
      <c r="M21" s="26"/>
      <c r="N21" s="17"/>
    </row>
    <row r="22" spans="1:16" ht="15" thickBot="1" x14ac:dyDescent="0.25">
      <c r="J22" s="24"/>
      <c r="K22" s="16"/>
      <c r="L22" s="16"/>
      <c r="M22" s="70"/>
      <c r="N22" s="17"/>
      <c r="O22" s="34"/>
      <c r="P22" s="34"/>
    </row>
    <row r="23" spans="1:16" ht="15" x14ac:dyDescent="0.25">
      <c r="A23" s="35" t="s">
        <v>19</v>
      </c>
      <c r="B23" s="36"/>
      <c r="C23" s="36"/>
      <c r="D23" s="37"/>
      <c r="E23" s="36"/>
      <c r="F23" s="36"/>
      <c r="G23" s="36"/>
      <c r="H23" s="37"/>
      <c r="J23" s="24"/>
      <c r="K23" s="16"/>
      <c r="L23" s="16"/>
      <c r="M23" s="70"/>
      <c r="N23" s="17"/>
      <c r="O23" s="34"/>
      <c r="P23" s="34"/>
    </row>
    <row r="24" spans="1:16" x14ac:dyDescent="0.2">
      <c r="A24" s="38"/>
      <c r="B24" s="39"/>
      <c r="C24" s="40"/>
      <c r="D24" s="40"/>
      <c r="E24" s="40"/>
      <c r="F24" s="40"/>
      <c r="G24" s="39"/>
      <c r="H24" s="41"/>
      <c r="J24" s="24"/>
      <c r="K24" s="16"/>
      <c r="L24" s="16"/>
      <c r="M24" s="70"/>
      <c r="N24" s="17"/>
      <c r="O24" s="34"/>
      <c r="P24" s="34"/>
    </row>
    <row r="25" spans="1:16" x14ac:dyDescent="0.2">
      <c r="A25" s="38" t="s">
        <v>27</v>
      </c>
      <c r="B25" s="39"/>
      <c r="C25" s="40"/>
      <c r="D25" s="40"/>
      <c r="E25" s="40"/>
      <c r="F25" s="40"/>
      <c r="G25" s="39"/>
      <c r="H25" s="85">
        <f>ROUND(M11*P1,0)</f>
        <v>18</v>
      </c>
      <c r="J25" s="24"/>
      <c r="K25" s="16"/>
      <c r="L25" s="16"/>
      <c r="M25" s="70"/>
      <c r="N25" s="17"/>
      <c r="O25" s="34"/>
      <c r="P25" s="34"/>
    </row>
    <row r="26" spans="1:16" x14ac:dyDescent="0.2">
      <c r="A26" s="38" t="s">
        <v>26</v>
      </c>
      <c r="B26" s="39"/>
      <c r="C26" s="40"/>
      <c r="D26" s="40"/>
      <c r="E26" s="40"/>
      <c r="F26" s="40"/>
      <c r="G26" s="39"/>
      <c r="H26" s="85">
        <f>H25*12</f>
        <v>216</v>
      </c>
      <c r="J26" s="24"/>
      <c r="K26" s="16"/>
      <c r="L26" s="16"/>
      <c r="M26" s="70"/>
      <c r="N26" s="17"/>
      <c r="O26" s="34"/>
      <c r="P26" s="34"/>
    </row>
    <row r="27" spans="1:16" x14ac:dyDescent="0.2">
      <c r="A27" s="38"/>
      <c r="B27" s="39"/>
      <c r="C27" s="40"/>
      <c r="D27" s="40"/>
      <c r="E27" s="40"/>
      <c r="F27" s="40"/>
      <c r="G27" s="39"/>
      <c r="H27" s="85"/>
      <c r="J27" s="24"/>
      <c r="K27" s="16"/>
      <c r="L27" s="16"/>
      <c r="M27" s="70"/>
      <c r="N27" s="17"/>
      <c r="O27" s="34"/>
      <c r="P27" s="34"/>
    </row>
    <row r="28" spans="1:16" x14ac:dyDescent="0.2">
      <c r="A28" s="38" t="s">
        <v>25</v>
      </c>
      <c r="B28" s="39"/>
      <c r="C28" s="40"/>
      <c r="D28" s="40"/>
      <c r="E28" s="40">
        <f>IF(AG1=3,"",(L14*M14*P$1)+(L15*M15*P$1)+(L16*M16*P$1)+(L17*M17*P$1)+(L18*M18*P$1)+(L19*M19*P$1))</f>
        <v>0</v>
      </c>
      <c r="F28" s="39">
        <f>IF(AG1&lt;3,ROUND(E28,0),0)</f>
        <v>0</v>
      </c>
      <c r="G28" s="39"/>
      <c r="H28" s="85">
        <f>F28</f>
        <v>0</v>
      </c>
      <c r="J28" s="24"/>
      <c r="K28" s="16"/>
      <c r="L28" s="16"/>
      <c r="M28" s="70"/>
      <c r="N28" s="17"/>
      <c r="O28" s="34"/>
      <c r="P28" s="34"/>
    </row>
    <row r="29" spans="1:16" ht="15" thickBot="1" x14ac:dyDescent="0.25">
      <c r="A29" s="38" t="s">
        <v>24</v>
      </c>
      <c r="B29" s="39"/>
      <c r="C29" s="40"/>
      <c r="D29" s="40"/>
      <c r="E29" s="40"/>
      <c r="F29" s="40"/>
      <c r="G29" s="39"/>
      <c r="H29" s="85">
        <f>IF(AG1=3,"",F28*12)</f>
        <v>0</v>
      </c>
      <c r="J29" s="42"/>
      <c r="K29" s="78"/>
      <c r="L29" s="78"/>
      <c r="M29" s="79"/>
      <c r="N29" s="43"/>
      <c r="O29" s="34"/>
      <c r="P29" s="34"/>
    </row>
    <row r="30" spans="1:16" x14ac:dyDescent="0.2">
      <c r="A30" s="38"/>
      <c r="B30" s="39"/>
      <c r="C30" s="40"/>
      <c r="D30" s="40"/>
      <c r="E30" s="40"/>
      <c r="F30" s="40"/>
      <c r="G30" s="39"/>
      <c r="H30" s="85"/>
      <c r="J30" s="75"/>
      <c r="K30" s="75"/>
      <c r="L30" s="77"/>
      <c r="M30" s="76"/>
      <c r="N30" s="68"/>
      <c r="O30" s="34"/>
      <c r="P30" s="34"/>
    </row>
    <row r="31" spans="1:16" ht="14.25" customHeight="1" x14ac:dyDescent="0.2">
      <c r="A31" s="38" t="s">
        <v>23</v>
      </c>
      <c r="B31" s="39"/>
      <c r="C31" s="40"/>
      <c r="D31" s="40"/>
      <c r="E31" s="40">
        <f>IF(AG1=3,"",(L22*M22)+(L23*M23)+(L24*M24)+(L25*M25)+(L26*M26)+(L27*M27)+(L28*M28)+(L29*M29)+(L30*M30)+(L31*M31)+(L32*M32))</f>
        <v>0</v>
      </c>
      <c r="F31" s="39">
        <f>IF(AG1&lt;3,ROUND(E31,0),0)</f>
        <v>0</v>
      </c>
      <c r="G31" s="39"/>
      <c r="H31" s="85">
        <f>F31</f>
        <v>0</v>
      </c>
      <c r="J31" s="77" t="s">
        <v>40</v>
      </c>
      <c r="K31" s="68"/>
      <c r="L31" s="77"/>
      <c r="M31" s="76"/>
      <c r="N31" s="68"/>
      <c r="O31" s="34"/>
      <c r="P31" s="34"/>
    </row>
    <row r="32" spans="1:16" ht="14.25" customHeight="1" x14ac:dyDescent="0.2">
      <c r="A32" s="38" t="s">
        <v>22</v>
      </c>
      <c r="B32" s="39"/>
      <c r="C32" s="39"/>
      <c r="D32" s="39"/>
      <c r="E32" s="39"/>
      <c r="F32" s="39"/>
      <c r="G32" s="39"/>
      <c r="H32" s="86">
        <f>H31*12</f>
        <v>0</v>
      </c>
      <c r="K32" s="68"/>
      <c r="L32" s="77"/>
      <c r="M32" s="80"/>
      <c r="N32" s="68"/>
      <c r="O32" s="34"/>
      <c r="P32" s="34"/>
    </row>
    <row r="33" spans="1:12" ht="14.25" customHeight="1" x14ac:dyDescent="0.2">
      <c r="A33" s="38"/>
      <c r="B33" s="39"/>
      <c r="C33" s="39"/>
      <c r="D33" s="39"/>
      <c r="E33" s="39"/>
      <c r="F33" s="39"/>
      <c r="G33" s="39"/>
      <c r="H33" s="85"/>
      <c r="J33" s="45" t="s">
        <v>42</v>
      </c>
    </row>
    <row r="34" spans="1:12" ht="14.25" customHeight="1" x14ac:dyDescent="0.2">
      <c r="A34" s="38" t="s">
        <v>21</v>
      </c>
      <c r="B34" s="39"/>
      <c r="C34" s="40">
        <f>IF((L8&lt;10000),((IF(L8&lt;A14,G13*L8,IF(L8&lt;A15,G13*B13+(L8-B13)*G14,IF(L8&lt;A16,B13*G13+(B14-B13)*G14+(L8-B14)*G15,IF(L8&lt;A17,B13*G13+(B14-B13)*G14+(B15-B14)*G15+(L8-B15)*G16,IF(L8&lt;A18,B13*G13+(B14-B13)*G14+(B15-B14)*G15+(B16-B15)*G16+(L8-B16)*G17,IF(L8&lt;A19,B13*G13+(B14-B13)*G14+(B15-B14)*G15+(B16-B15)*G16+(B17-B16)*G17+(L8-B17)*G18,IF(L8&lt;A20,B13*G13+(B14-B13)*G14+(B15-B14)*G15+(B16-B15)*G16+(B17-B16)*G17+(B18-B17)*G18+(L8-B18)*G19,"Kontakta KGS"))))))))))*P1</f>
        <v>0</v>
      </c>
      <c r="D34" s="46">
        <f>IF((L8&lt;10000),IF(L8&lt;B21+1,B13*G13+(B14-B13)*G14+(B15-B14)*G15+(B16-B15)*G16+(B17-B16)*G17+(B18-B17)*G18+(B19-B18)*G19+(B20-B19)*G20+(L8-B20)*G20,""))*P1</f>
        <v>48.75</v>
      </c>
      <c r="E34" s="40">
        <f>IF(L8&gt;100,D34,C34)</f>
        <v>0</v>
      </c>
      <c r="F34" s="44">
        <f>IF(AG1&lt;3,E34,AG2)</f>
        <v>0</v>
      </c>
      <c r="G34" s="39"/>
      <c r="H34" s="85">
        <f>ROUND(F34,2)</f>
        <v>0</v>
      </c>
      <c r="J34" s="45"/>
    </row>
    <row r="35" spans="1:12" ht="14.25" customHeight="1" x14ac:dyDescent="0.25">
      <c r="A35" s="38" t="s">
        <v>28</v>
      </c>
      <c r="B35" s="39"/>
      <c r="C35" s="40">
        <f>IF(L8&lt;10000,C34*12,"Kontakta KG Sandström i Sundsvall AB för prisförslag")</f>
        <v>0</v>
      </c>
      <c r="D35" s="40">
        <f>IF(L8&lt;10000,D34*12,"")</f>
        <v>585</v>
      </c>
      <c r="E35" s="39">
        <f>E34*12</f>
        <v>0</v>
      </c>
      <c r="F35" s="44">
        <f>IF(AG1&lt;3,E35,AG2)</f>
        <v>0</v>
      </c>
      <c r="G35" s="39"/>
      <c r="H35" s="85">
        <f>H34*12</f>
        <v>0</v>
      </c>
      <c r="J35" s="45"/>
      <c r="L35" s="47"/>
    </row>
    <row r="36" spans="1:12" ht="14.25" customHeight="1" x14ac:dyDescent="0.2">
      <c r="A36" s="38"/>
      <c r="B36" s="39"/>
      <c r="C36" s="39"/>
      <c r="D36" s="41"/>
      <c r="E36" s="39"/>
      <c r="F36" s="39"/>
      <c r="G36" s="39"/>
      <c r="H36" s="85"/>
    </row>
    <row r="37" spans="1:12" ht="14.25" customHeight="1" thickBot="1" x14ac:dyDescent="0.3">
      <c r="A37" s="38" t="s">
        <v>29</v>
      </c>
      <c r="B37" s="39"/>
      <c r="C37" s="40" t="e">
        <f>IF((L8&lt;10000),((IF(L8&lt;A14,H13*L8,IF(L8&lt;A15,H13*B13+(L8-B13)*H14,IF(L8&lt;A16,B13*H13+(B14-B13)*H14+(L8-B14)*H15,IF(L8&lt;A17,B13*H13+(B14-B13)*H14+(B15-B14)*H15+(L8-B15)*H16,IF(L8&lt;A18,B13*H13+(B14-B13)*H14+(B15-B14)*H15+(B16-B15)*H16+(L8-B16)*H17,IF(L8&lt;A19,B13*H13+(B14-B13)*H14+(B15-B14)*H15+(B16-B15)*H16+(B17-B16)*H17+(L8-B17)*H18,IF(L8&lt;A20,B13*H13+(B14-B13)*H14+(B15-B14)*H15+(B16-B15)*H16+(B17-B16)*H17+(B18-B17)*H18+(L8-B18)*H19,"Kontakta KGS"))))))))))*P1</f>
        <v>#VALUE!</v>
      </c>
      <c r="D37" s="46" t="e">
        <f>IF((L8&lt;10000),IF(L8&lt;B21+1,B13*H13+(B14-B13)*H14+(B15-B14)*H15+(B16-B15)*H16+(B17-B16)*H17+(B18-B17)*H18+(B19-B18)*H19+(B20-B19)*H20+(L8-B20)*H21,""))*P1</f>
        <v>#VALUE!</v>
      </c>
      <c r="E37" s="40" t="e">
        <f>IF(L8&gt;100,D37,C37)</f>
        <v>#VALUE!</v>
      </c>
      <c r="F37" s="44">
        <f>IF(AG1&gt;1,E37,AG2)</f>
        <v>0</v>
      </c>
      <c r="G37" s="82" t="s">
        <v>37</v>
      </c>
      <c r="H37" s="85">
        <f>ROUND(F37,0)</f>
        <v>0</v>
      </c>
      <c r="J37" s="47" t="s">
        <v>20</v>
      </c>
      <c r="L37" s="48"/>
    </row>
    <row r="38" spans="1:12" ht="14.25" customHeight="1" x14ac:dyDescent="0.2">
      <c r="A38" s="38" t="s">
        <v>30</v>
      </c>
      <c r="B38" s="39"/>
      <c r="C38" s="40" t="e">
        <f>IF(L8&lt;10000,C37*12,"")</f>
        <v>#VALUE!</v>
      </c>
      <c r="D38" s="40" t="e">
        <f>IF(L8&lt;10000,D37*12,"")</f>
        <v>#VALUE!</v>
      </c>
      <c r="E38" s="39" t="e">
        <f>E37*12</f>
        <v>#VALUE!</v>
      </c>
      <c r="F38" s="44">
        <f>IF(AG1&gt;1,E38,AG2)</f>
        <v>0</v>
      </c>
      <c r="G38" s="82" t="s">
        <v>37</v>
      </c>
      <c r="H38" s="85">
        <f>H37*12</f>
        <v>0</v>
      </c>
      <c r="J38" s="49" t="s">
        <v>33</v>
      </c>
      <c r="K38" s="50"/>
      <c r="L38" s="91">
        <f>SUM(H41/L8)/12</f>
        <v>3.6</v>
      </c>
    </row>
    <row r="39" spans="1:12" ht="14.25" customHeight="1" x14ac:dyDescent="0.2">
      <c r="A39" s="38"/>
      <c r="B39" s="39"/>
      <c r="C39" s="39"/>
      <c r="D39" s="41"/>
      <c r="E39" s="39"/>
      <c r="F39" s="39"/>
      <c r="G39" s="39"/>
      <c r="H39" s="85"/>
      <c r="J39" s="51" t="s">
        <v>34</v>
      </c>
      <c r="K39" s="52"/>
      <c r="L39" s="73">
        <f>H41/L8</f>
        <v>43.2</v>
      </c>
    </row>
    <row r="40" spans="1:12" ht="15.75" x14ac:dyDescent="0.25">
      <c r="A40" s="53" t="s">
        <v>31</v>
      </c>
      <c r="B40" s="54"/>
      <c r="C40" s="55"/>
      <c r="D40" s="56"/>
      <c r="E40" s="54"/>
      <c r="F40" s="54"/>
      <c r="G40" s="54"/>
      <c r="H40" s="87">
        <f>IF(AG1=3,H25+H34+H37+H31,H25+H37+H34+H28+H31)</f>
        <v>18</v>
      </c>
      <c r="J40" s="51"/>
      <c r="K40" s="52"/>
      <c r="L40" s="71"/>
    </row>
    <row r="41" spans="1:12" ht="16.5" thickBot="1" x14ac:dyDescent="0.3">
      <c r="A41" s="57" t="s">
        <v>32</v>
      </c>
      <c r="B41" s="58"/>
      <c r="C41" s="59"/>
      <c r="D41" s="60"/>
      <c r="E41" s="58"/>
      <c r="F41" s="58"/>
      <c r="G41" s="58"/>
      <c r="H41" s="88">
        <f>IF(AG1=3,H26+H35+H38+H32,H26+H38+H35+H29+H32)</f>
        <v>216</v>
      </c>
      <c r="J41" s="61" t="s">
        <v>35</v>
      </c>
      <c r="K41" s="62"/>
      <c r="L41" s="89">
        <f>H41/4</f>
        <v>54</v>
      </c>
    </row>
    <row r="43" spans="1:12" x14ac:dyDescent="0.2">
      <c r="I43" s="63"/>
    </row>
    <row r="44" spans="1:12" x14ac:dyDescent="0.2">
      <c r="A44" s="84"/>
      <c r="L44" s="84"/>
    </row>
    <row r="45" spans="1:12" x14ac:dyDescent="0.2">
      <c r="I45" s="63"/>
    </row>
    <row r="46" spans="1:12" x14ac:dyDescent="0.2">
      <c r="A46" s="84"/>
      <c r="L46" s="84"/>
    </row>
    <row r="48" spans="1:12" x14ac:dyDescent="0.2">
      <c r="A48" s="84"/>
      <c r="L48" s="84"/>
    </row>
  </sheetData>
  <mergeCells count="1">
    <mergeCell ref="G12:H12"/>
  </mergeCells>
  <phoneticPr fontId="3" type="noConversion"/>
  <pageMargins left="0.17" right="0.17" top="0.44" bottom="0.18" header="0.44" footer="0.16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locked="0" defaultSize="0" autoLine="0" autoPict="0" altText="Du måste aktivera makron för att använda dokumentet!">
                <anchor moveWithCells="1">
                  <from>
                    <xdr:col>12</xdr:col>
                    <xdr:colOff>28575</xdr:colOff>
                    <xdr:row>6</xdr:row>
                    <xdr:rowOff>171450</xdr:rowOff>
                  </from>
                  <to>
                    <xdr:col>14</xdr:col>
                    <xdr:colOff>9525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locked="0" defaultSize="0" autoLine="0" autoPict="0" altText="Du måste aktivera makron för att använda dokumentet!">
                <anchor moveWithCells="1">
                  <from>
                    <xdr:col>12</xdr:col>
                    <xdr:colOff>28575</xdr:colOff>
                    <xdr:row>7</xdr:row>
                    <xdr:rowOff>0</xdr:rowOff>
                  </from>
                  <to>
                    <xdr:col>14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Drop Down 5">
              <controlPr locked="0" defaultSize="0" autoLine="0" autoPict="0" altText="Du måste aktivera makron för att använda dokumentet!">
                <anchor moveWithCells="1">
                  <from>
                    <xdr:col>12</xdr:col>
                    <xdr:colOff>28575</xdr:colOff>
                    <xdr:row>7</xdr:row>
                    <xdr:rowOff>0</xdr:rowOff>
                  </from>
                  <to>
                    <xdr:col>14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Drop Down 6">
              <controlPr locked="0" defaultSize="0" autoLine="0" autoPict="0" altText="Du måste aktivera makron för att använda dokumentet!">
                <anchor moveWithCells="1">
                  <from>
                    <xdr:col>12</xdr:col>
                    <xdr:colOff>28575</xdr:colOff>
                    <xdr:row>7</xdr:row>
                    <xdr:rowOff>0</xdr:rowOff>
                  </from>
                  <to>
                    <xdr:col>14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Idha-Online hinnasto</vt:lpstr>
      <vt:lpstr>'Idha-Online hinnasto'!Tulostusalue</vt:lpstr>
    </vt:vector>
  </TitlesOfParts>
  <Company>Lindebergs Grant Thorton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Felländer</dc:creator>
  <cp:lastModifiedBy>Mika</cp:lastModifiedBy>
  <cp:lastPrinted>2015-09-22T12:06:53Z</cp:lastPrinted>
  <dcterms:created xsi:type="dcterms:W3CDTF">2006-10-29T17:27:51Z</dcterms:created>
  <dcterms:modified xsi:type="dcterms:W3CDTF">2023-01-02T06:55:27Z</dcterms:modified>
</cp:coreProperties>
</file>